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\Desktop\AICM\EXCEL\"/>
    </mc:Choice>
  </mc:AlternateContent>
  <bookViews>
    <workbookView xWindow="0" yWindow="0" windowWidth="23040" windowHeight="9192"/>
  </bookViews>
  <sheets>
    <sheet name="Hoja1" sheetId="1" r:id="rId1"/>
    <sheet name="Hoja2" sheetId="2" r:id="rId2"/>
    <sheet name="Hoja3" sheetId="3" r:id="rId3"/>
  </sheets>
  <definedNames>
    <definedName name="solver_adj" localSheetId="0" hidden="1">Hoja1!$F$3:$F$33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Hoja1!$K$33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Hoja1!$M$34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hs1" localSheetId="0" hidden="1">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</workbook>
</file>

<file path=xl/calcChain.xml><?xml version="1.0" encoding="utf-8"?>
<calcChain xmlns="http://schemas.openxmlformats.org/spreadsheetml/2006/main">
  <c r="I3" i="1" l="1"/>
  <c r="J3" i="1" s="1"/>
  <c r="K3" i="1"/>
  <c r="G4" i="1"/>
  <c r="G5" i="1" s="1"/>
  <c r="E4" i="1"/>
  <c r="M4" i="1" s="1"/>
  <c r="M3" i="1"/>
  <c r="J25" i="1"/>
  <c r="J26" i="1" s="1"/>
  <c r="J27" i="1" s="1"/>
  <c r="J28" i="1" s="1"/>
  <c r="J29" i="1" s="1"/>
  <c r="J30" i="1" s="1"/>
  <c r="J31" i="1" s="1"/>
  <c r="J32" i="1" s="1"/>
  <c r="J33" i="1" s="1"/>
  <c r="G6" i="1" l="1"/>
  <c r="G7" i="1" s="1"/>
  <c r="I5" i="1"/>
  <c r="K5" i="1" s="1"/>
  <c r="I4" i="1"/>
  <c r="E5" i="1"/>
  <c r="M5" i="1" s="1"/>
  <c r="K4" i="1"/>
  <c r="L3" i="1"/>
  <c r="J4" i="1"/>
  <c r="J5" i="1" s="1"/>
  <c r="I6" i="1" l="1"/>
  <c r="J6" i="1" s="1"/>
  <c r="E6" i="1"/>
  <c r="G8" i="1"/>
  <c r="I7" i="1"/>
  <c r="L4" i="1"/>
  <c r="E7" i="1"/>
  <c r="M6" i="1"/>
  <c r="L5" i="1"/>
  <c r="K6" i="1"/>
  <c r="J7" i="1" l="1"/>
  <c r="L6" i="1"/>
  <c r="K7" i="1"/>
  <c r="E8" i="1"/>
  <c r="M7" i="1"/>
  <c r="I8" i="1"/>
  <c r="J8" i="1" s="1"/>
  <c r="G9" i="1"/>
  <c r="J9" i="1" l="1"/>
  <c r="G10" i="1"/>
  <c r="I9" i="1"/>
  <c r="M8" i="1"/>
  <c r="E9" i="1"/>
  <c r="L7" i="1"/>
  <c r="K8" i="1"/>
  <c r="K9" i="1" l="1"/>
  <c r="L8" i="1"/>
  <c r="E10" i="1"/>
  <c r="M9" i="1"/>
  <c r="G11" i="1"/>
  <c r="I10" i="1"/>
  <c r="J10" i="1" s="1"/>
  <c r="K10" i="1" l="1"/>
  <c r="L9" i="1"/>
  <c r="G12" i="1"/>
  <c r="I11" i="1"/>
  <c r="J11" i="1" s="1"/>
  <c r="M10" i="1"/>
  <c r="E11" i="1"/>
  <c r="K11" i="1" l="1"/>
  <c r="L10" i="1"/>
  <c r="M11" i="1"/>
  <c r="E12" i="1"/>
  <c r="G13" i="1"/>
  <c r="I12" i="1"/>
  <c r="J12" i="1" s="1"/>
  <c r="I13" i="1" l="1"/>
  <c r="J13" i="1" s="1"/>
  <c r="G14" i="1"/>
  <c r="E13" i="1"/>
  <c r="M12" i="1"/>
  <c r="L11" i="1"/>
  <c r="K12" i="1"/>
  <c r="L12" i="1" l="1"/>
  <c r="K13" i="1"/>
  <c r="M13" i="1"/>
  <c r="E14" i="1"/>
  <c r="I14" i="1"/>
  <c r="J14" i="1" s="1"/>
  <c r="G15" i="1"/>
  <c r="J15" i="1" l="1"/>
  <c r="I15" i="1"/>
  <c r="G16" i="1"/>
  <c r="M14" i="1"/>
  <c r="E15" i="1"/>
  <c r="K14" i="1"/>
  <c r="L13" i="1"/>
  <c r="K15" i="1" l="1"/>
  <c r="L14" i="1"/>
  <c r="M15" i="1"/>
  <c r="E16" i="1"/>
  <c r="G17" i="1"/>
  <c r="I16" i="1"/>
  <c r="J16" i="1"/>
  <c r="I17" i="1" l="1"/>
  <c r="J17" i="1" s="1"/>
  <c r="G18" i="1"/>
  <c r="M16" i="1"/>
  <c r="E17" i="1"/>
  <c r="K16" i="1"/>
  <c r="L15" i="1"/>
  <c r="L16" i="1" l="1"/>
  <c r="K17" i="1"/>
  <c r="E18" i="1"/>
  <c r="M17" i="1"/>
  <c r="G19" i="1"/>
  <c r="I18" i="1"/>
  <c r="J18" i="1" s="1"/>
  <c r="I19" i="1" l="1"/>
  <c r="J19" i="1" s="1"/>
  <c r="G20" i="1"/>
  <c r="K18" i="1"/>
  <c r="L17" i="1"/>
  <c r="E19" i="1"/>
  <c r="M18" i="1"/>
  <c r="G21" i="1" l="1"/>
  <c r="I20" i="1"/>
  <c r="J20" i="1" s="1"/>
  <c r="E20" i="1"/>
  <c r="M19" i="1"/>
  <c r="K19" i="1"/>
  <c r="L18" i="1"/>
  <c r="K20" i="1" l="1"/>
  <c r="L19" i="1"/>
  <c r="E21" i="1"/>
  <c r="M20" i="1"/>
  <c r="G22" i="1"/>
  <c r="I21" i="1"/>
  <c r="J21" i="1"/>
  <c r="G23" i="1" l="1"/>
  <c r="I23" i="1" s="1"/>
  <c r="I22" i="1"/>
  <c r="J22" i="1"/>
  <c r="E22" i="1"/>
  <c r="M21" i="1"/>
  <c r="L20" i="1"/>
  <c r="K21" i="1"/>
  <c r="J23" i="1" l="1"/>
  <c r="H24" i="1" s="1"/>
  <c r="L21" i="1"/>
  <c r="K22" i="1"/>
  <c r="E23" i="1"/>
  <c r="M22" i="1"/>
  <c r="M23" i="1" l="1"/>
  <c r="E24" i="1"/>
  <c r="L22" i="1"/>
  <c r="K23" i="1"/>
  <c r="K24" i="1" l="1"/>
  <c r="L23" i="1"/>
  <c r="E25" i="1"/>
  <c r="M24" i="1"/>
  <c r="K25" i="1" l="1"/>
  <c r="L24" i="1"/>
  <c r="M25" i="1"/>
  <c r="E26" i="1"/>
  <c r="L25" i="1" l="1"/>
  <c r="K26" i="1"/>
  <c r="E27" i="1"/>
  <c r="M26" i="1"/>
  <c r="M27" i="1" l="1"/>
  <c r="E28" i="1"/>
  <c r="L26" i="1"/>
  <c r="K27" i="1"/>
  <c r="L27" i="1" l="1"/>
  <c r="K28" i="1"/>
  <c r="E29" i="1"/>
  <c r="M28" i="1"/>
  <c r="M29" i="1" l="1"/>
  <c r="E30" i="1"/>
  <c r="L28" i="1"/>
  <c r="K29" i="1"/>
  <c r="E31" i="1" l="1"/>
  <c r="M30" i="1"/>
  <c r="K30" i="1"/>
  <c r="L29" i="1"/>
  <c r="K31" i="1" l="1"/>
  <c r="L30" i="1"/>
  <c r="E32" i="1"/>
  <c r="M31" i="1"/>
  <c r="K32" i="1" l="1"/>
  <c r="L31" i="1"/>
  <c r="E33" i="1"/>
  <c r="M33" i="1" s="1"/>
  <c r="M32" i="1"/>
  <c r="M34" i="1" l="1"/>
  <c r="L32" i="1"/>
  <c r="K33" i="1"/>
  <c r="L33" i="1" s="1"/>
</calcChain>
</file>

<file path=xl/sharedStrings.xml><?xml version="1.0" encoding="utf-8"?>
<sst xmlns="http://schemas.openxmlformats.org/spreadsheetml/2006/main" count="30" uniqueCount="17">
  <si>
    <t xml:space="preserve"> </t>
  </si>
  <si>
    <t>Beta</t>
  </si>
  <si>
    <t>Parameters</t>
  </si>
  <si>
    <t>Exogenous variables</t>
  </si>
  <si>
    <t>Interest rate</t>
  </si>
  <si>
    <t>Social Security tax rate</t>
  </si>
  <si>
    <t>Period</t>
  </si>
  <si>
    <t>Consumption</t>
  </si>
  <si>
    <t>Wage</t>
  </si>
  <si>
    <t>Pension</t>
  </si>
  <si>
    <t>EXERCISE 6.3: Social Security Contributions (SSCs)</t>
  </si>
  <si>
    <t>SSCs</t>
  </si>
  <si>
    <t>Pension Fund</t>
  </si>
  <si>
    <t>Saving</t>
  </si>
  <si>
    <t>Total Saving</t>
  </si>
  <si>
    <t>Utility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</si>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</sst>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i/>
      <sz val="11"/>
      <color theme="0"/>
      <name val="Times New Roman"/>
      <family val="1"/>
    </font>
    <font>
      <sz val="11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4" borderId="7" xfId="0" applyFont="1" applyFill="1" applyBorder="1"/>
    <xf numFmtId="0" fontId="2" fillId="0" borderId="0" xfId="0" applyFont="1"/>
    <xf numFmtId="0" fontId="1" fillId="0" borderId="0" xfId="0" applyFont="1"/>
    <xf numFmtId="0" fontId="3" fillId="2" borderId="1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3" fillId="2" borderId="1" xfId="0" applyFont="1" applyFill="1" applyBorder="1"/>
    <xf numFmtId="0" fontId="4" fillId="2" borderId="2" xfId="0" applyFont="1" applyFill="1" applyBorder="1"/>
    <xf numFmtId="0" fontId="2" fillId="3" borderId="3" xfId="0" applyFont="1" applyFill="1" applyBorder="1" applyAlignment="1">
      <alignment horizontal="center"/>
    </xf>
    <xf numFmtId="2" fontId="2" fillId="3" borderId="0" xfId="0" applyNumberFormat="1" applyFont="1" applyFill="1" applyBorder="1" applyAlignment="1">
      <alignment horizontal="center"/>
    </xf>
    <xf numFmtId="2" fontId="2" fillId="3" borderId="0" xfId="0" applyNumberFormat="1" applyFont="1" applyFill="1" applyBorder="1" applyAlignment="1">
      <alignment horizontal="right"/>
    </xf>
    <xf numFmtId="2" fontId="2" fillId="3" borderId="4" xfId="0" applyNumberFormat="1" applyFont="1" applyFill="1" applyBorder="1" applyAlignment="1">
      <alignment horizontal="center"/>
    </xf>
    <xf numFmtId="0" fontId="2" fillId="3" borderId="5" xfId="0" applyFont="1" applyFill="1" applyBorder="1"/>
    <xf numFmtId="0" fontId="2" fillId="3" borderId="6" xfId="0" applyFont="1" applyFill="1" applyBorder="1"/>
    <xf numFmtId="0" fontId="4" fillId="5" borderId="0" xfId="0" applyFont="1" applyFill="1"/>
    <xf numFmtId="0" fontId="3" fillId="2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164" fontId="2" fillId="0" borderId="0" xfId="0" applyNumberFormat="1" applyFont="1"/>
    <xf numFmtId="0" fontId="2" fillId="0" borderId="0" xfId="0" applyNumberFormat="1" applyFont="1" applyFill="1" applyBorder="1"/>
    <xf numFmtId="0" fontId="1" fillId="0" borderId="0" xfId="0" applyNumberFormat="1" applyFont="1"/>
    <xf numFmtId="0" fontId="1" fillId="3" borderId="5" xfId="0" applyFont="1" applyFill="1" applyBorder="1" applyAlignment="1">
      <alignment horizontal="center"/>
    </xf>
    <xf numFmtId="2" fontId="1" fillId="3" borderId="9" xfId="0" applyNumberFormat="1" applyFont="1" applyFill="1" applyBorder="1" applyAlignment="1">
      <alignment horizontal="center"/>
    </xf>
    <xf numFmtId="2" fontId="1" fillId="3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Consumption</a:t>
            </a:r>
          </a:p>
        </c:rich>
      </c:tx>
      <c:layout>
        <c:manualLayout>
          <c:xMode val="edge"/>
          <c:yMode val="edge"/>
          <c:x val="0.39473684210526316"/>
          <c:y val="3.89102524975075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526315789473685"/>
          <c:y val="0.2444453285783007"/>
          <c:w val="0.80789473684210522"/>
          <c:h val="0.49629809135594383"/>
        </c:manualLayout>
      </c:layout>
      <c:lineChart>
        <c:grouping val="standard"/>
        <c:varyColors val="0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Hoja1!$E$3:$E$34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Hoja1!$F$3:$F$33</c:f>
              <c:numCache>
                <c:formatCode>0.00</c:formatCode>
                <c:ptCount val="31"/>
                <c:pt idx="0">
                  <c:v>12.057482821787614</c:v>
                </c:pt>
                <c:pt idx="1">
                  <c:v>12.286149536189933</c:v>
                </c:pt>
                <c:pt idx="2">
                  <c:v>12.493653717991483</c:v>
                </c:pt>
                <c:pt idx="3">
                  <c:v>12.747101309842623</c:v>
                </c:pt>
                <c:pt idx="4">
                  <c:v>12.987859634373036</c:v>
                </c:pt>
                <c:pt idx="5">
                  <c:v>13.217244612898398</c:v>
                </c:pt>
                <c:pt idx="6">
                  <c:v>13.449206913477484</c:v>
                </c:pt>
                <c:pt idx="7">
                  <c:v>13.692863572391165</c:v>
                </c:pt>
                <c:pt idx="8">
                  <c:v>13.949846179172971</c:v>
                </c:pt>
                <c:pt idx="9">
                  <c:v>14.21703589270358</c:v>
                </c:pt>
                <c:pt idx="10">
                  <c:v>14.489871394637976</c:v>
                </c:pt>
                <c:pt idx="11">
                  <c:v>14.764587681143874</c:v>
                </c:pt>
                <c:pt idx="12">
                  <c:v>15.039195684235004</c:v>
                </c:pt>
                <c:pt idx="13">
                  <c:v>15.313578624442895</c:v>
                </c:pt>
                <c:pt idx="14">
                  <c:v>15.589075472486041</c:v>
                </c:pt>
                <c:pt idx="15">
                  <c:v>15.867879596081108</c:v>
                </c:pt>
                <c:pt idx="16">
                  <c:v>16.152428390990604</c:v>
                </c:pt>
                <c:pt idx="17">
                  <c:v>16.444895234098997</c:v>
                </c:pt>
                <c:pt idx="18">
                  <c:v>16.746851183593087</c:v>
                </c:pt>
                <c:pt idx="19">
                  <c:v>17.059076197021859</c:v>
                </c:pt>
                <c:pt idx="20">
                  <c:v>17.381532497227163</c:v>
                </c:pt>
                <c:pt idx="21">
                  <c:v>17.713442582287719</c:v>
                </c:pt>
                <c:pt idx="22">
                  <c:v>18.053435057673028</c:v>
                </c:pt>
                <c:pt idx="23">
                  <c:v>18.399722604071314</c:v>
                </c:pt>
                <c:pt idx="24">
                  <c:v>18.750268536534119</c:v>
                </c:pt>
                <c:pt idx="25">
                  <c:v>19.102937790996148</c:v>
                </c:pt>
                <c:pt idx="26">
                  <c:v>19.455621143376217</c:v>
                </c:pt>
                <c:pt idx="27">
                  <c:v>19.80630433305042</c:v>
                </c:pt>
                <c:pt idx="28">
                  <c:v>20.153131593879881</c:v>
                </c:pt>
                <c:pt idx="29">
                  <c:v>20.49442475435109</c:v>
                </c:pt>
                <c:pt idx="30">
                  <c:v>20.828691824230845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7D-4365-9DEF-5917AADA59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0673616"/>
        <c:axId val="160674176"/>
      </c:lineChart>
      <c:catAx>
        <c:axId val="160673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8947368421052634"/>
              <c:y val="0.85213981973183583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60674176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160674176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6067361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Wage</a:t>
            </a:r>
          </a:p>
        </c:rich>
      </c:tx>
      <c:layout>
        <c:manualLayout>
          <c:xMode val="edge"/>
          <c:yMode val="edge"/>
          <c:x val="0.42519795261812748"/>
          <c:y val="3.74528379265091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485603996483341"/>
          <c:y val="0.2342007434944238"/>
          <c:w val="0.80840102218929977"/>
          <c:h val="0.5092936802973977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Hoja1!$E$3:$E$33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Hoja1!$G$3:$G$33</c:f>
              <c:numCache>
                <c:formatCode>0.00</c:formatCode>
                <c:ptCount val="31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24</c:v>
                </c:pt>
                <c:pt idx="15">
                  <c:v>25</c:v>
                </c:pt>
                <c:pt idx="16">
                  <c:v>26</c:v>
                </c:pt>
                <c:pt idx="17">
                  <c:v>27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B-47DF-9957-C8CB8D987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0676416"/>
        <c:axId val="160676976"/>
      </c:lineChart>
      <c:catAx>
        <c:axId val="16067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9081502607449662"/>
              <c:y val="0.8576812664041995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60676976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160676976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6067641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Saving</a:t>
            </a:r>
          </a:p>
        </c:rich>
      </c:tx>
      <c:layout>
        <c:manualLayout>
          <c:xMode val="edge"/>
          <c:yMode val="edge"/>
          <c:x val="0.4255874673629243"/>
          <c:y val="3.67648161626855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276762402088773"/>
          <c:y val="0.24789966825529366"/>
          <c:w val="0.78067885117493474"/>
          <c:h val="0.5630263651899889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Hoja1!$E$3:$E$34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Hoja1!$K$3:$K$33</c:f>
              <c:numCache>
                <c:formatCode>0.00</c:formatCode>
                <c:ptCount val="31"/>
                <c:pt idx="0">
                  <c:v>-5.6574828217876139</c:v>
                </c:pt>
                <c:pt idx="1">
                  <c:v>-11.186506499066928</c:v>
                </c:pt>
                <c:pt idx="2">
                  <c:v>-16.559485542011757</c:v>
                </c:pt>
                <c:pt idx="3">
                  <c:v>-21.814561128954967</c:v>
                </c:pt>
                <c:pt idx="4">
                  <c:v>-26.933148819775752</c:v>
                </c:pt>
                <c:pt idx="5">
                  <c:v>-31.897050873662938</c:v>
                </c:pt>
                <c:pt idx="6">
                  <c:v>-36.701110330823568</c:v>
                </c:pt>
                <c:pt idx="7">
                  <c:v>-41.349029419755915</c:v>
                </c:pt>
                <c:pt idx="8">
                  <c:v>-45.846327069916683</c:v>
                </c:pt>
                <c:pt idx="9">
                  <c:v>-50.195679316116099</c:v>
                </c:pt>
                <c:pt idx="10">
                  <c:v>-54.395334676559884</c:v>
                </c:pt>
                <c:pt idx="11">
                  <c:v>-58.439689091531754</c:v>
                </c:pt>
                <c:pt idx="12">
                  <c:v>-62.320869230343348</c:v>
                </c:pt>
                <c:pt idx="13">
                  <c:v>-66.030491316303412</c:v>
                </c:pt>
                <c:pt idx="14">
                  <c:v>-69.561091354604628</c:v>
                </c:pt>
                <c:pt idx="15">
                  <c:v>-72.907025518415978</c:v>
                </c:pt>
                <c:pt idx="16">
                  <c:v>-76.064805185327387</c:v>
                </c:pt>
                <c:pt idx="17">
                  <c:v>-79.032940678692754</c:v>
                </c:pt>
                <c:pt idx="18">
                  <c:v>-81.81143889622048</c:v>
                </c:pt>
                <c:pt idx="19">
                  <c:v>-84.401087038053362</c:v>
                </c:pt>
                <c:pt idx="20">
                  <c:v>-86.80267388718319</c:v>
                </c:pt>
                <c:pt idx="21">
                  <c:v>137.44006533926228</c:v>
                </c:pt>
                <c:pt idx="22">
                  <c:v>126.25863354855238</c:v>
                </c:pt>
                <c:pt idx="23">
                  <c:v>114.1718426219087</c:v>
                </c:pt>
                <c:pt idx="24">
                  <c:v>101.13016621647002</c:v>
                </c:pt>
                <c:pt idx="25">
                  <c:v>87.083736736297368</c:v>
                </c:pt>
                <c:pt idx="26">
                  <c:v>71.982302429736023</c:v>
                </c:pt>
                <c:pt idx="27">
                  <c:v>55.775113218172407</c:v>
                </c:pt>
                <c:pt idx="28">
                  <c:v>38.410737285201151</c:v>
                </c:pt>
                <c:pt idx="29">
                  <c:v>19.836849395110118</c:v>
                </c:pt>
                <c:pt idx="30">
                  <c:v>4.0634780873460841E-8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3F-4C64-830B-71AECEFECB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2018384"/>
        <c:axId val="162018944"/>
      </c:lineChart>
      <c:catAx>
        <c:axId val="16201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960835509138381"/>
              <c:y val="0.86029422792739152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62018944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162018944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6201838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Discounted</a:t>
            </a:r>
            <a:r>
              <a:rPr lang="es-ES" sz="1100" b="1" baseline="0"/>
              <a:t> utility</a:t>
            </a:r>
            <a:endParaRPr lang="es-ES" sz="1100" b="1"/>
          </a:p>
        </c:rich>
      </c:tx>
      <c:layout>
        <c:manualLayout>
          <c:xMode val="edge"/>
          <c:yMode val="edge"/>
          <c:x val="0.40364692694663168"/>
          <c:y val="3.66300366300366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54170110499345"/>
          <c:y val="0.24175910656731689"/>
          <c:w val="0.82812710603613804"/>
          <c:h val="0.5054963137316625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Hoja1!$E$3:$E$34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Hoja1!$M$3:$M$33</c:f>
              <c:numCache>
                <c:formatCode>0.00</c:formatCode>
                <c:ptCount val="31"/>
                <c:pt idx="0">
                  <c:v>1.0812566518580162</c:v>
                </c:pt>
                <c:pt idx="1">
                  <c:v>1.0567333229596307</c:v>
                </c:pt>
                <c:pt idx="2">
                  <c:v>1.0318751172386296</c:v>
                </c:pt>
                <c:pt idx="3">
                  <c:v>1.0088791728564719</c:v>
                </c:pt>
                <c:pt idx="4">
                  <c:v>0.98580681887278965</c:v>
                </c:pt>
                <c:pt idx="5">
                  <c:v>0.9627618621394437</c:v>
                </c:pt>
                <c:pt idx="6">
                  <c:v>0.94017273247674826</c:v>
                </c:pt>
                <c:pt idx="7">
                  <c:v>0.91826788234040224</c:v>
                </c:pt>
                <c:pt idx="8">
                  <c:v>0.897048681399371</c:v>
                </c:pt>
                <c:pt idx="9">
                  <c:v>0.87640125199766583</c:v>
                </c:pt>
                <c:pt idx="10">
                  <c:v>0.85619699796197268</c:v>
                </c:pt>
                <c:pt idx="11">
                  <c:v>0.8363456530591582</c:v>
                </c:pt>
                <c:pt idx="12">
                  <c:v>0.81680830299251284</c:v>
                </c:pt>
                <c:pt idx="13">
                  <c:v>0.79758871809290388</c:v>
                </c:pt>
                <c:pt idx="14">
                  <c:v>0.77871640326252978</c:v>
                </c:pt>
                <c:pt idx="15">
                  <c:v>0.76023001874583152</c:v>
                </c:pt>
                <c:pt idx="16">
                  <c:v>0.74216449785675831</c:v>
                </c:pt>
                <c:pt idx="17">
                  <c:v>0.72454300611025035</c:v>
                </c:pt>
                <c:pt idx="18">
                  <c:v>0.70737371572347041</c:v>
                </c:pt>
                <c:pt idx="19">
                  <c:v>0.69064993459521129</c:v>
                </c:pt>
                <c:pt idx="20">
                  <c:v>0.67435287433298119</c:v>
                </c:pt>
                <c:pt idx="21">
                  <c:v>0.65845549260459257</c:v>
                </c:pt>
                <c:pt idx="22">
                  <c:v>0.64292650782708227</c:v>
                </c:pt>
                <c:pt idx="23">
                  <c:v>0.62773394900981627</c:v>
                </c:pt>
                <c:pt idx="24">
                  <c:v>0.61284773025334693</c:v>
                </c:pt>
                <c:pt idx="25">
                  <c:v>0.59824137027107105</c:v>
                </c:pt>
                <c:pt idx="26">
                  <c:v>0.58389291228858919</c:v>
                </c:pt>
                <c:pt idx="27">
                  <c:v>0.56978496035225035</c:v>
                </c:pt>
                <c:pt idx="28">
                  <c:v>0.55590453674966833</c:v>
                </c:pt>
                <c:pt idx="29">
                  <c:v>0.54224247447024176</c:v>
                </c:pt>
                <c:pt idx="30">
                  <c:v>0.52879278074090563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C4-4F20-AFFE-DDA091785C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2021184"/>
        <c:axId val="162021744"/>
      </c:lineChart>
      <c:catAx>
        <c:axId val="16202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8177192694663162"/>
              <c:y val="0.86080893734437047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6202174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62021744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6202118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</xdr:row>
      <xdr:rowOff>0</xdr:rowOff>
    </xdr:from>
    <xdr:to>
      <xdr:col>18</xdr:col>
      <xdr:colOff>552000</xdr:colOff>
      <xdr:row>15</xdr:row>
      <xdr:rowOff>14925</xdr:rowOff>
    </xdr:to>
    <xdr:graphicFrame macro="">
      <xdr:nvGraphicFramePr>
        <xdr:cNvPr id="1088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746760</xdr:colOff>
      <xdr:row>2</xdr:row>
      <xdr:rowOff>15240</xdr:rowOff>
    </xdr:from>
    <xdr:to>
      <xdr:col>23</xdr:col>
      <xdr:colOff>513900</xdr:colOff>
      <xdr:row>15</xdr:row>
      <xdr:rowOff>20640</xdr:rowOff>
    </xdr:to>
    <xdr:graphicFrame macro="">
      <xdr:nvGraphicFramePr>
        <xdr:cNvPr id="1089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7620</xdr:colOff>
      <xdr:row>16</xdr:row>
      <xdr:rowOff>68580</xdr:rowOff>
    </xdr:from>
    <xdr:to>
      <xdr:col>18</xdr:col>
      <xdr:colOff>559620</xdr:colOff>
      <xdr:row>29</xdr:row>
      <xdr:rowOff>110175</xdr:rowOff>
    </xdr:to>
    <xdr:graphicFrame macro="">
      <xdr:nvGraphicFramePr>
        <xdr:cNvPr id="1090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754380</xdr:colOff>
      <xdr:row>16</xdr:row>
      <xdr:rowOff>99060</xdr:rowOff>
    </xdr:from>
    <xdr:to>
      <xdr:col>23</xdr:col>
      <xdr:colOff>521520</xdr:colOff>
      <xdr:row>29</xdr:row>
      <xdr:rowOff>142560</xdr:rowOff>
    </xdr:to>
    <xdr:graphicFrame macro="">
      <xdr:nvGraphicFramePr>
        <xdr:cNvPr id="1091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34"/>
  <sheetViews>
    <sheetView tabSelected="1" workbookViewId="0">
      <selection activeCell="Q1" sqref="Q1"/>
    </sheetView>
  </sheetViews>
  <sheetFormatPr baseColWidth="10" defaultColWidth="11.44140625" defaultRowHeight="13.8" x14ac:dyDescent="0.25"/>
  <cols>
    <col min="1" max="1" width="46.88671875" style="2" customWidth="1"/>
    <col min="2" max="2" width="11" style="2" customWidth="1"/>
    <col min="3" max="3" width="7" style="2" customWidth="1"/>
    <col min="4" max="4" width="11.44140625" style="2" hidden="1" customWidth="1"/>
    <col min="5" max="5" width="9.109375" style="2" customWidth="1"/>
    <col min="6" max="6" width="11.88671875" style="2" customWidth="1"/>
    <col min="7" max="8" width="7.88671875" style="2" customWidth="1"/>
    <col min="9" max="9" width="6.6640625" style="2" customWidth="1"/>
    <col min="10" max="10" width="15.88671875" style="2" customWidth="1"/>
    <col min="11" max="11" width="9.109375" style="2" customWidth="1"/>
    <col min="12" max="12" width="12.109375" style="2" customWidth="1"/>
    <col min="13" max="13" width="11.44140625" style="2"/>
    <col min="14" max="14" width="6.33203125" style="2" customWidth="1"/>
    <col min="15" max="16384" width="11.44140625" style="2"/>
  </cols>
  <sheetData>
    <row r="1" spans="1:61" ht="14.4" thickBot="1" x14ac:dyDescent="0.3">
      <c r="A1" s="1" t="s">
        <v>10</v>
      </c>
      <c r="BF1" s="3"/>
    </row>
    <row r="2" spans="1:61" ht="15" thickBot="1" x14ac:dyDescent="0.35">
      <c r="A2" s="2" t="s">
        <v>0</v>
      </c>
      <c r="E2" s="4" t="s">
        <v>6</v>
      </c>
      <c r="F2" s="5" t="s">
        <v>7</v>
      </c>
      <c r="G2" s="5" t="s">
        <v>8</v>
      </c>
      <c r="H2" s="5" t="s">
        <v>9</v>
      </c>
      <c r="I2" s="5" t="s">
        <v>11</v>
      </c>
      <c r="J2" s="5" t="s">
        <v>12</v>
      </c>
      <c r="K2" s="5" t="s">
        <v>13</v>
      </c>
      <c r="L2" s="5" t="s">
        <v>14</v>
      </c>
      <c r="M2" s="6" t="s">
        <v>15</v>
      </c>
      <c r="BF2" s="7"/>
      <c r="BG2" s="7"/>
      <c r="BH2" s="7"/>
    </row>
    <row r="3" spans="1:61" ht="14.4" x14ac:dyDescent="0.3">
      <c r="A3" s="8" t="s">
        <v>2</v>
      </c>
      <c r="B3" s="9"/>
      <c r="E3" s="10">
        <v>0</v>
      </c>
      <c r="F3" s="11">
        <v>12.057482821787614</v>
      </c>
      <c r="G3" s="12">
        <v>10</v>
      </c>
      <c r="H3" s="12">
        <v>0</v>
      </c>
      <c r="I3" s="12">
        <f t="shared" ref="I3:I23" si="0">$B$8*G3</f>
        <v>3.5999999999999996</v>
      </c>
      <c r="J3" s="12">
        <f>I3</f>
        <v>3.5999999999999996</v>
      </c>
      <c r="K3" s="12">
        <f>G3-F3-I3</f>
        <v>-5.6574828217876139</v>
      </c>
      <c r="L3" s="12">
        <f>K3+J3</f>
        <v>-2.0574828217876142</v>
      </c>
      <c r="M3" s="13">
        <f t="shared" ref="M3:M33" si="1">$B$4^E3*LOG(F3)</f>
        <v>1.0812566518580162</v>
      </c>
    </row>
    <row r="4" spans="1:61" ht="14.4" thickBot="1" x14ac:dyDescent="0.3">
      <c r="A4" s="14" t="s">
        <v>1</v>
      </c>
      <c r="B4" s="15">
        <v>0.97</v>
      </c>
      <c r="E4" s="10">
        <f>E3+1</f>
        <v>1</v>
      </c>
      <c r="F4" s="11">
        <v>12.286149536189933</v>
      </c>
      <c r="G4" s="12">
        <f>G3+1</f>
        <v>11</v>
      </c>
      <c r="H4" s="12">
        <v>0</v>
      </c>
      <c r="I4" s="12">
        <f t="shared" si="0"/>
        <v>3.96</v>
      </c>
      <c r="J4" s="12">
        <f t="shared" ref="J4:J23" si="2">J3*(1+$B$7)+I4</f>
        <v>7.74</v>
      </c>
      <c r="K4" s="12">
        <f t="shared" ref="K4:K23" si="3">(1+$B$7)*K3+G4-F4-I4</f>
        <v>-11.186506499066928</v>
      </c>
      <c r="L4" s="12">
        <f t="shared" ref="L4:L33" si="4">K4+J4</f>
        <v>-3.4465064990669276</v>
      </c>
      <c r="M4" s="13">
        <f t="shared" si="1"/>
        <v>1.0567333229596307</v>
      </c>
    </row>
    <row r="5" spans="1:61" ht="14.4" thickBot="1" x14ac:dyDescent="0.3">
      <c r="A5" s="16"/>
      <c r="B5" s="16"/>
      <c r="E5" s="10">
        <f t="shared" ref="E5:E33" si="5">E4+1</f>
        <v>2</v>
      </c>
      <c r="F5" s="11">
        <v>12.493653717991483</v>
      </c>
      <c r="G5" s="12">
        <f t="shared" ref="G5:G23" si="6">G4+1</f>
        <v>12</v>
      </c>
      <c r="H5" s="12">
        <v>0</v>
      </c>
      <c r="I5" s="12">
        <f t="shared" si="0"/>
        <v>4.32</v>
      </c>
      <c r="J5" s="12">
        <f t="shared" si="2"/>
        <v>12.447000000000001</v>
      </c>
      <c r="K5" s="12">
        <f t="shared" si="3"/>
        <v>-16.559485542011757</v>
      </c>
      <c r="L5" s="12">
        <f t="shared" si="4"/>
        <v>-4.1124855420117559</v>
      </c>
      <c r="M5" s="13">
        <f t="shared" si="1"/>
        <v>1.0318751172386296</v>
      </c>
    </row>
    <row r="6" spans="1:61" ht="14.4" x14ac:dyDescent="0.3">
      <c r="A6" s="8" t="s">
        <v>3</v>
      </c>
      <c r="B6" s="17"/>
      <c r="E6" s="10">
        <f t="shared" si="5"/>
        <v>3</v>
      </c>
      <c r="F6" s="11">
        <v>12.747101309842623</v>
      </c>
      <c r="G6" s="12">
        <f t="shared" si="6"/>
        <v>13</v>
      </c>
      <c r="H6" s="12">
        <v>0</v>
      </c>
      <c r="I6" s="12">
        <f t="shared" si="0"/>
        <v>4.68</v>
      </c>
      <c r="J6" s="12">
        <f t="shared" si="2"/>
        <v>17.74935</v>
      </c>
      <c r="K6" s="12">
        <f t="shared" si="3"/>
        <v>-21.814561128954967</v>
      </c>
      <c r="L6" s="12">
        <f t="shared" si="4"/>
        <v>-4.0652111289549673</v>
      </c>
      <c r="M6" s="13">
        <f t="shared" si="1"/>
        <v>1.0088791728564719</v>
      </c>
    </row>
    <row r="7" spans="1:61" x14ac:dyDescent="0.25">
      <c r="A7" s="18" t="s">
        <v>4</v>
      </c>
      <c r="B7" s="19">
        <v>0.05</v>
      </c>
      <c r="E7" s="10">
        <f t="shared" si="5"/>
        <v>4</v>
      </c>
      <c r="F7" s="11">
        <v>12.987859634373036</v>
      </c>
      <c r="G7" s="12">
        <f t="shared" si="6"/>
        <v>14</v>
      </c>
      <c r="H7" s="12">
        <v>0</v>
      </c>
      <c r="I7" s="12">
        <f t="shared" si="0"/>
        <v>5.04</v>
      </c>
      <c r="J7" s="12">
        <f t="shared" si="2"/>
        <v>23.676817499999999</v>
      </c>
      <c r="K7" s="12">
        <f t="shared" si="3"/>
        <v>-26.933148819775752</v>
      </c>
      <c r="L7" s="12">
        <f t="shared" si="4"/>
        <v>-3.2563313197757537</v>
      </c>
      <c r="M7" s="13">
        <f t="shared" si="1"/>
        <v>0.98580681887278965</v>
      </c>
    </row>
    <row r="8" spans="1:61" ht="14.4" thickBot="1" x14ac:dyDescent="0.3">
      <c r="A8" s="14" t="s">
        <v>5</v>
      </c>
      <c r="B8" s="15">
        <v>0.36</v>
      </c>
      <c r="E8" s="10">
        <f t="shared" si="5"/>
        <v>5</v>
      </c>
      <c r="F8" s="11">
        <v>13.217244612898398</v>
      </c>
      <c r="G8" s="12">
        <f t="shared" si="6"/>
        <v>15</v>
      </c>
      <c r="H8" s="12">
        <v>0</v>
      </c>
      <c r="I8" s="12">
        <f t="shared" si="0"/>
        <v>5.3999999999999995</v>
      </c>
      <c r="J8" s="12">
        <f t="shared" si="2"/>
        <v>30.260658374999998</v>
      </c>
      <c r="K8" s="12">
        <f t="shared" si="3"/>
        <v>-31.897050873662938</v>
      </c>
      <c r="L8" s="12">
        <f t="shared" si="4"/>
        <v>-1.6363924986629392</v>
      </c>
      <c r="M8" s="13">
        <f t="shared" si="1"/>
        <v>0.9627618621394437</v>
      </c>
    </row>
    <row r="9" spans="1:61" x14ac:dyDescent="0.25">
      <c r="A9" s="2" t="s">
        <v>0</v>
      </c>
      <c r="E9" s="10">
        <f t="shared" si="5"/>
        <v>6</v>
      </c>
      <c r="F9" s="11">
        <v>13.449206913477484</v>
      </c>
      <c r="G9" s="12">
        <f t="shared" si="6"/>
        <v>16</v>
      </c>
      <c r="H9" s="12">
        <v>0</v>
      </c>
      <c r="I9" s="12">
        <f t="shared" si="0"/>
        <v>5.76</v>
      </c>
      <c r="J9" s="12">
        <f t="shared" si="2"/>
        <v>37.533691293749996</v>
      </c>
      <c r="K9" s="12">
        <f t="shared" si="3"/>
        <v>-36.701110330823568</v>
      </c>
      <c r="L9" s="12">
        <f t="shared" si="4"/>
        <v>0.83258096292642847</v>
      </c>
      <c r="M9" s="13">
        <f t="shared" si="1"/>
        <v>0.94017273247674826</v>
      </c>
      <c r="BI9" s="20"/>
    </row>
    <row r="10" spans="1:61" x14ac:dyDescent="0.25">
      <c r="A10" s="2" t="s">
        <v>0</v>
      </c>
      <c r="E10" s="10">
        <f t="shared" si="5"/>
        <v>7</v>
      </c>
      <c r="F10" s="11">
        <v>13.692863572391165</v>
      </c>
      <c r="G10" s="12">
        <f t="shared" si="6"/>
        <v>17</v>
      </c>
      <c r="H10" s="12">
        <v>0</v>
      </c>
      <c r="I10" s="12">
        <f t="shared" si="0"/>
        <v>6.12</v>
      </c>
      <c r="J10" s="12">
        <f t="shared" si="2"/>
        <v>45.530375858437495</v>
      </c>
      <c r="K10" s="12">
        <f t="shared" si="3"/>
        <v>-41.349029419755915</v>
      </c>
      <c r="L10" s="12">
        <f t="shared" si="4"/>
        <v>4.1813464386815795</v>
      </c>
      <c r="M10" s="13">
        <f t="shared" si="1"/>
        <v>0.91826788234040224</v>
      </c>
    </row>
    <row r="11" spans="1:61" x14ac:dyDescent="0.25">
      <c r="A11" s="2" t="s">
        <v>0</v>
      </c>
      <c r="E11" s="10">
        <f t="shared" si="5"/>
        <v>8</v>
      </c>
      <c r="F11" s="11">
        <v>13.949846179172971</v>
      </c>
      <c r="G11" s="12">
        <f t="shared" si="6"/>
        <v>18</v>
      </c>
      <c r="H11" s="12">
        <v>0</v>
      </c>
      <c r="I11" s="12">
        <f t="shared" si="0"/>
        <v>6.4799999999999995</v>
      </c>
      <c r="J11" s="12">
        <f t="shared" si="2"/>
        <v>54.286894651359368</v>
      </c>
      <c r="K11" s="12">
        <f t="shared" si="3"/>
        <v>-45.846327069916683</v>
      </c>
      <c r="L11" s="12">
        <f t="shared" si="4"/>
        <v>8.4405675814426857</v>
      </c>
      <c r="M11" s="13">
        <f t="shared" si="1"/>
        <v>0.897048681399371</v>
      </c>
    </row>
    <row r="12" spans="1:61" x14ac:dyDescent="0.25">
      <c r="A12" s="2" t="s">
        <v>0</v>
      </c>
      <c r="E12" s="10">
        <f t="shared" si="5"/>
        <v>9</v>
      </c>
      <c r="F12" s="11">
        <v>14.21703589270358</v>
      </c>
      <c r="G12" s="12">
        <f t="shared" si="6"/>
        <v>19</v>
      </c>
      <c r="H12" s="12">
        <v>0</v>
      </c>
      <c r="I12" s="12">
        <f t="shared" si="0"/>
        <v>6.84</v>
      </c>
      <c r="J12" s="12">
        <f t="shared" si="2"/>
        <v>63.841239383927345</v>
      </c>
      <c r="K12" s="12">
        <f t="shared" si="3"/>
        <v>-50.195679316116099</v>
      </c>
      <c r="L12" s="12">
        <f t="shared" si="4"/>
        <v>13.645560067811246</v>
      </c>
      <c r="M12" s="13">
        <f t="shared" si="1"/>
        <v>0.87640125199766583</v>
      </c>
    </row>
    <row r="13" spans="1:61" x14ac:dyDescent="0.25">
      <c r="A13" s="2" t="s">
        <v>0</v>
      </c>
      <c r="C13" s="2" t="s">
        <v>0</v>
      </c>
      <c r="E13" s="10">
        <f t="shared" si="5"/>
        <v>10</v>
      </c>
      <c r="F13" s="11">
        <v>14.489871394637976</v>
      </c>
      <c r="G13" s="12">
        <f t="shared" si="6"/>
        <v>20</v>
      </c>
      <c r="H13" s="12">
        <v>0</v>
      </c>
      <c r="I13" s="12">
        <f t="shared" si="0"/>
        <v>7.1999999999999993</v>
      </c>
      <c r="J13" s="12">
        <f t="shared" si="2"/>
        <v>74.233301353123721</v>
      </c>
      <c r="K13" s="12">
        <f t="shared" si="3"/>
        <v>-54.395334676559884</v>
      </c>
      <c r="L13" s="12">
        <f t="shared" si="4"/>
        <v>19.837966676563838</v>
      </c>
      <c r="M13" s="13">
        <f t="shared" si="1"/>
        <v>0.85619699796197268</v>
      </c>
    </row>
    <row r="14" spans="1:61" x14ac:dyDescent="0.25">
      <c r="A14" s="2" t="s">
        <v>0</v>
      </c>
      <c r="E14" s="10">
        <f t="shared" si="5"/>
        <v>11</v>
      </c>
      <c r="F14" s="11">
        <v>14.764587681143874</v>
      </c>
      <c r="G14" s="12">
        <f t="shared" si="6"/>
        <v>21</v>
      </c>
      <c r="H14" s="12">
        <v>0</v>
      </c>
      <c r="I14" s="12">
        <f t="shared" si="0"/>
        <v>7.56</v>
      </c>
      <c r="J14" s="12">
        <f t="shared" si="2"/>
        <v>85.504966420779908</v>
      </c>
      <c r="K14" s="12">
        <f t="shared" si="3"/>
        <v>-58.439689091531754</v>
      </c>
      <c r="L14" s="12">
        <f t="shared" si="4"/>
        <v>27.065277329248154</v>
      </c>
      <c r="M14" s="13">
        <f t="shared" si="1"/>
        <v>0.8363456530591582</v>
      </c>
      <c r="O14" s="2" t="s">
        <v>0</v>
      </c>
    </row>
    <row r="15" spans="1:61" x14ac:dyDescent="0.25">
      <c r="E15" s="10">
        <f t="shared" si="5"/>
        <v>12</v>
      </c>
      <c r="F15" s="11">
        <v>15.039195684235004</v>
      </c>
      <c r="G15" s="12">
        <f t="shared" si="6"/>
        <v>22</v>
      </c>
      <c r="H15" s="12">
        <v>0</v>
      </c>
      <c r="I15" s="12">
        <f t="shared" si="0"/>
        <v>7.92</v>
      </c>
      <c r="J15" s="12">
        <f t="shared" si="2"/>
        <v>97.700214741818911</v>
      </c>
      <c r="K15" s="12">
        <f t="shared" si="3"/>
        <v>-62.320869230343348</v>
      </c>
      <c r="L15" s="12">
        <f t="shared" si="4"/>
        <v>35.379345511475563</v>
      </c>
      <c r="M15" s="13">
        <f t="shared" si="1"/>
        <v>0.81680830299251284</v>
      </c>
    </row>
    <row r="16" spans="1:61" x14ac:dyDescent="0.25">
      <c r="C16" s="3" t="s">
        <v>0</v>
      </c>
      <c r="E16" s="10">
        <f t="shared" si="5"/>
        <v>13</v>
      </c>
      <c r="F16" s="11">
        <v>15.313578624442895</v>
      </c>
      <c r="G16" s="12">
        <f t="shared" si="6"/>
        <v>23</v>
      </c>
      <c r="H16" s="12">
        <v>0</v>
      </c>
      <c r="I16" s="12">
        <f t="shared" si="0"/>
        <v>8.2799999999999994</v>
      </c>
      <c r="J16" s="12">
        <f t="shared" si="2"/>
        <v>110.86522547890986</v>
      </c>
      <c r="K16" s="12">
        <f t="shared" si="3"/>
        <v>-66.030491316303412</v>
      </c>
      <c r="L16" s="12">
        <f t="shared" si="4"/>
        <v>44.834734162606452</v>
      </c>
      <c r="M16" s="13">
        <f t="shared" si="1"/>
        <v>0.79758871809290388</v>
      </c>
    </row>
    <row r="17" spans="1:13" x14ac:dyDescent="0.25">
      <c r="C17" s="3" t="s">
        <v>0</v>
      </c>
      <c r="E17" s="10">
        <f t="shared" si="5"/>
        <v>14</v>
      </c>
      <c r="F17" s="11">
        <v>15.589075472486041</v>
      </c>
      <c r="G17" s="12">
        <f t="shared" si="6"/>
        <v>24</v>
      </c>
      <c r="H17" s="12">
        <v>0</v>
      </c>
      <c r="I17" s="12">
        <f t="shared" si="0"/>
        <v>8.64</v>
      </c>
      <c r="J17" s="12">
        <f t="shared" si="2"/>
        <v>125.04848675285537</v>
      </c>
      <c r="K17" s="12">
        <f t="shared" si="3"/>
        <v>-69.561091354604628</v>
      </c>
      <c r="L17" s="12">
        <f t="shared" si="4"/>
        <v>55.48739539825074</v>
      </c>
      <c r="M17" s="13">
        <f t="shared" si="1"/>
        <v>0.77871640326252978</v>
      </c>
    </row>
    <row r="18" spans="1:13" x14ac:dyDescent="0.25">
      <c r="A18" s="21"/>
      <c r="B18" s="21"/>
      <c r="C18" s="22"/>
      <c r="E18" s="10">
        <f t="shared" si="5"/>
        <v>15</v>
      </c>
      <c r="F18" s="11">
        <v>15.867879596081108</v>
      </c>
      <c r="G18" s="12">
        <f t="shared" si="6"/>
        <v>25</v>
      </c>
      <c r="H18" s="12">
        <v>0</v>
      </c>
      <c r="I18" s="12">
        <f t="shared" si="0"/>
        <v>9</v>
      </c>
      <c r="J18" s="12">
        <f t="shared" si="2"/>
        <v>140.30091109049815</v>
      </c>
      <c r="K18" s="12">
        <f t="shared" si="3"/>
        <v>-72.907025518415978</v>
      </c>
      <c r="L18" s="12">
        <f t="shared" si="4"/>
        <v>67.393885572082169</v>
      </c>
      <c r="M18" s="13">
        <f t="shared" si="1"/>
        <v>0.76023001874583152</v>
      </c>
    </row>
    <row r="19" spans="1:13" x14ac:dyDescent="0.25">
      <c r="A19" s="21"/>
      <c r="B19" s="21"/>
      <c r="C19" s="22"/>
      <c r="E19" s="10">
        <f t="shared" si="5"/>
        <v>16</v>
      </c>
      <c r="F19" s="11">
        <v>16.152428390990604</v>
      </c>
      <c r="G19" s="12">
        <f t="shared" si="6"/>
        <v>26</v>
      </c>
      <c r="H19" s="12">
        <v>0</v>
      </c>
      <c r="I19" s="12">
        <f t="shared" si="0"/>
        <v>9.36</v>
      </c>
      <c r="J19" s="12">
        <f t="shared" si="2"/>
        <v>156.67595664502306</v>
      </c>
      <c r="K19" s="12">
        <f t="shared" si="3"/>
        <v>-76.064805185327387</v>
      </c>
      <c r="L19" s="12">
        <f t="shared" si="4"/>
        <v>80.611151459695677</v>
      </c>
      <c r="M19" s="13">
        <f t="shared" si="1"/>
        <v>0.74216449785675831</v>
      </c>
    </row>
    <row r="20" spans="1:13" x14ac:dyDescent="0.25">
      <c r="A20" s="21"/>
      <c r="B20" s="21"/>
      <c r="C20" s="22"/>
      <c r="E20" s="10">
        <f t="shared" si="5"/>
        <v>17</v>
      </c>
      <c r="F20" s="11">
        <v>16.444895234098997</v>
      </c>
      <c r="G20" s="12">
        <f t="shared" si="6"/>
        <v>27</v>
      </c>
      <c r="H20" s="12">
        <v>0</v>
      </c>
      <c r="I20" s="12">
        <f t="shared" si="0"/>
        <v>9.7199999999999989</v>
      </c>
      <c r="J20" s="12">
        <f t="shared" si="2"/>
        <v>174.22975447727421</v>
      </c>
      <c r="K20" s="12">
        <f t="shared" si="3"/>
        <v>-79.032940678692754</v>
      </c>
      <c r="L20" s="12">
        <f t="shared" si="4"/>
        <v>95.196813798581459</v>
      </c>
      <c r="M20" s="13">
        <f t="shared" si="1"/>
        <v>0.72454300611025035</v>
      </c>
    </row>
    <row r="21" spans="1:13" x14ac:dyDescent="0.25">
      <c r="A21" s="21"/>
      <c r="B21" s="21"/>
      <c r="C21" s="22"/>
      <c r="E21" s="10">
        <f t="shared" si="5"/>
        <v>18</v>
      </c>
      <c r="F21" s="11">
        <v>16.746851183593087</v>
      </c>
      <c r="G21" s="12">
        <f t="shared" si="6"/>
        <v>28</v>
      </c>
      <c r="H21" s="12">
        <v>0</v>
      </c>
      <c r="I21" s="12">
        <f t="shared" si="0"/>
        <v>10.08</v>
      </c>
      <c r="J21" s="12">
        <f t="shared" si="2"/>
        <v>193.02124220113794</v>
      </c>
      <c r="K21" s="12">
        <f t="shared" si="3"/>
        <v>-81.81143889622048</v>
      </c>
      <c r="L21" s="12">
        <f t="shared" si="4"/>
        <v>111.20980330491746</v>
      </c>
      <c r="M21" s="13">
        <f t="shared" si="1"/>
        <v>0.70737371572347041</v>
      </c>
    </row>
    <row r="22" spans="1:13" x14ac:dyDescent="0.25">
      <c r="A22" s="21"/>
      <c r="B22" s="21"/>
      <c r="C22" s="22"/>
      <c r="E22" s="10">
        <f t="shared" si="5"/>
        <v>19</v>
      </c>
      <c r="F22" s="11">
        <v>17.059076197021859</v>
      </c>
      <c r="G22" s="12">
        <f t="shared" si="6"/>
        <v>29</v>
      </c>
      <c r="H22" s="12">
        <v>0</v>
      </c>
      <c r="I22" s="12">
        <f t="shared" si="0"/>
        <v>10.44</v>
      </c>
      <c r="J22" s="12">
        <f t="shared" si="2"/>
        <v>213.11230431119483</v>
      </c>
      <c r="K22" s="12">
        <f t="shared" si="3"/>
        <v>-84.401087038053362</v>
      </c>
      <c r="L22" s="12">
        <f t="shared" si="4"/>
        <v>128.71121727314147</v>
      </c>
      <c r="M22" s="13">
        <f t="shared" si="1"/>
        <v>0.69064993459521129</v>
      </c>
    </row>
    <row r="23" spans="1:13" x14ac:dyDescent="0.25">
      <c r="A23" s="21"/>
      <c r="B23" s="21"/>
      <c r="C23" s="22"/>
      <c r="E23" s="10">
        <f t="shared" si="5"/>
        <v>20</v>
      </c>
      <c r="F23" s="11">
        <v>17.381532497227163</v>
      </c>
      <c r="G23" s="12">
        <f t="shared" si="6"/>
        <v>30</v>
      </c>
      <c r="H23" s="12">
        <v>0</v>
      </c>
      <c r="I23" s="12">
        <f t="shared" si="0"/>
        <v>10.799999999999999</v>
      </c>
      <c r="J23" s="12">
        <f t="shared" si="2"/>
        <v>234.56791952675459</v>
      </c>
      <c r="K23" s="12">
        <f t="shared" si="3"/>
        <v>-86.80267388718319</v>
      </c>
      <c r="L23" s="12">
        <f t="shared" si="4"/>
        <v>147.76524563957139</v>
      </c>
      <c r="M23" s="13">
        <f t="shared" si="1"/>
        <v>0.67435287433298119</v>
      </c>
    </row>
    <row r="24" spans="1:13" x14ac:dyDescent="0.25">
      <c r="A24" s="21"/>
      <c r="B24" s="21"/>
      <c r="C24" s="22"/>
      <c r="E24" s="10">
        <f t="shared" si="5"/>
        <v>21</v>
      </c>
      <c r="F24" s="11">
        <v>17.713442582287719</v>
      </c>
      <c r="G24" s="12">
        <v>0</v>
      </c>
      <c r="H24" s="12">
        <f>(1+$B$7)*J23</f>
        <v>246.29631550309233</v>
      </c>
      <c r="I24" s="12">
        <v>0</v>
      </c>
      <c r="J24" s="12">
        <v>0</v>
      </c>
      <c r="K24" s="12">
        <f>(1+$B$7)*K23+H24-F24</f>
        <v>137.44006533926228</v>
      </c>
      <c r="L24" s="12">
        <f t="shared" si="4"/>
        <v>137.44006533926228</v>
      </c>
      <c r="M24" s="13">
        <f t="shared" si="1"/>
        <v>0.65845549260459257</v>
      </c>
    </row>
    <row r="25" spans="1:13" x14ac:dyDescent="0.25">
      <c r="A25" s="21"/>
      <c r="B25" s="21"/>
      <c r="C25" s="22"/>
      <c r="E25" s="10">
        <f t="shared" si="5"/>
        <v>22</v>
      </c>
      <c r="F25" s="11">
        <v>18.053435057673028</v>
      </c>
      <c r="G25" s="12">
        <v>0</v>
      </c>
      <c r="H25" s="12">
        <v>0</v>
      </c>
      <c r="I25" s="12">
        <v>0</v>
      </c>
      <c r="J25" s="12">
        <f t="shared" ref="J25:J33" si="7">J24*(1+$B$7)+I25</f>
        <v>0</v>
      </c>
      <c r="K25" s="12">
        <f t="shared" ref="K25:K33" si="8">(1+$B$7)*K24+G25-F25</f>
        <v>126.25863354855238</v>
      </c>
      <c r="L25" s="12">
        <f t="shared" si="4"/>
        <v>126.25863354855238</v>
      </c>
      <c r="M25" s="13">
        <f t="shared" si="1"/>
        <v>0.64292650782708227</v>
      </c>
    </row>
    <row r="26" spans="1:13" x14ac:dyDescent="0.25">
      <c r="A26" s="21"/>
      <c r="B26" s="21"/>
      <c r="C26" s="22"/>
      <c r="E26" s="10">
        <f t="shared" si="5"/>
        <v>23</v>
      </c>
      <c r="F26" s="11">
        <v>18.399722604071314</v>
      </c>
      <c r="G26" s="12">
        <v>0</v>
      </c>
      <c r="H26" s="12">
        <v>0</v>
      </c>
      <c r="I26" s="12">
        <v>0</v>
      </c>
      <c r="J26" s="12">
        <f t="shared" si="7"/>
        <v>0</v>
      </c>
      <c r="K26" s="12">
        <f t="shared" si="8"/>
        <v>114.1718426219087</v>
      </c>
      <c r="L26" s="12">
        <f t="shared" si="4"/>
        <v>114.1718426219087</v>
      </c>
      <c r="M26" s="13">
        <f t="shared" si="1"/>
        <v>0.62773394900981627</v>
      </c>
    </row>
    <row r="27" spans="1:13" x14ac:dyDescent="0.25">
      <c r="A27" s="21"/>
      <c r="B27" s="21"/>
      <c r="C27" s="22"/>
      <c r="E27" s="10">
        <f t="shared" si="5"/>
        <v>24</v>
      </c>
      <c r="F27" s="11">
        <v>18.750268536534119</v>
      </c>
      <c r="G27" s="12">
        <v>0</v>
      </c>
      <c r="H27" s="12">
        <v>0</v>
      </c>
      <c r="I27" s="12">
        <v>0</v>
      </c>
      <c r="J27" s="12">
        <f t="shared" si="7"/>
        <v>0</v>
      </c>
      <c r="K27" s="12">
        <f t="shared" si="8"/>
        <v>101.13016621647002</v>
      </c>
      <c r="L27" s="12">
        <f t="shared" si="4"/>
        <v>101.13016621647002</v>
      </c>
      <c r="M27" s="13">
        <f t="shared" si="1"/>
        <v>0.61284773025334693</v>
      </c>
    </row>
    <row r="28" spans="1:13" x14ac:dyDescent="0.25">
      <c r="A28" s="21"/>
      <c r="B28" s="21"/>
      <c r="C28" s="22"/>
      <c r="E28" s="10">
        <f t="shared" si="5"/>
        <v>25</v>
      </c>
      <c r="F28" s="11">
        <v>19.102937790996148</v>
      </c>
      <c r="G28" s="12">
        <v>0</v>
      </c>
      <c r="H28" s="12">
        <v>0</v>
      </c>
      <c r="I28" s="12">
        <v>0</v>
      </c>
      <c r="J28" s="12">
        <f t="shared" si="7"/>
        <v>0</v>
      </c>
      <c r="K28" s="12">
        <f t="shared" si="8"/>
        <v>87.083736736297368</v>
      </c>
      <c r="L28" s="12">
        <f t="shared" si="4"/>
        <v>87.083736736297368</v>
      </c>
      <c r="M28" s="13">
        <f t="shared" si="1"/>
        <v>0.59824137027107105</v>
      </c>
    </row>
    <row r="29" spans="1:13" x14ac:dyDescent="0.25">
      <c r="A29" s="21"/>
      <c r="B29" s="21"/>
      <c r="C29" s="22"/>
      <c r="E29" s="10">
        <f t="shared" si="5"/>
        <v>26</v>
      </c>
      <c r="F29" s="11">
        <v>19.455621143376217</v>
      </c>
      <c r="G29" s="12">
        <v>0</v>
      </c>
      <c r="H29" s="12">
        <v>0</v>
      </c>
      <c r="I29" s="12">
        <v>0</v>
      </c>
      <c r="J29" s="12">
        <f t="shared" si="7"/>
        <v>0</v>
      </c>
      <c r="K29" s="12">
        <f t="shared" si="8"/>
        <v>71.982302429736023</v>
      </c>
      <c r="L29" s="12">
        <f t="shared" si="4"/>
        <v>71.982302429736023</v>
      </c>
      <c r="M29" s="13">
        <f t="shared" si="1"/>
        <v>0.58389291228858919</v>
      </c>
    </row>
    <row r="30" spans="1:13" x14ac:dyDescent="0.25">
      <c r="A30" s="21"/>
      <c r="B30" s="21"/>
      <c r="C30" s="22"/>
      <c r="E30" s="10">
        <f t="shared" si="5"/>
        <v>27</v>
      </c>
      <c r="F30" s="11">
        <v>19.80630433305042</v>
      </c>
      <c r="G30" s="12">
        <v>0</v>
      </c>
      <c r="H30" s="12">
        <v>0</v>
      </c>
      <c r="I30" s="12">
        <v>0</v>
      </c>
      <c r="J30" s="12">
        <f t="shared" si="7"/>
        <v>0</v>
      </c>
      <c r="K30" s="12">
        <f t="shared" si="8"/>
        <v>55.775113218172407</v>
      </c>
      <c r="L30" s="12">
        <f t="shared" si="4"/>
        <v>55.775113218172407</v>
      </c>
      <c r="M30" s="13">
        <f t="shared" si="1"/>
        <v>0.56978496035225035</v>
      </c>
    </row>
    <row r="31" spans="1:13" x14ac:dyDescent="0.25">
      <c r="A31" s="21"/>
      <c r="B31" s="21"/>
      <c r="C31" s="22"/>
      <c r="E31" s="10">
        <f t="shared" si="5"/>
        <v>28</v>
      </c>
      <c r="F31" s="11">
        <v>20.153131593879881</v>
      </c>
      <c r="G31" s="12">
        <v>0</v>
      </c>
      <c r="H31" s="12">
        <v>0</v>
      </c>
      <c r="I31" s="12">
        <v>0</v>
      </c>
      <c r="J31" s="12">
        <f t="shared" si="7"/>
        <v>0</v>
      </c>
      <c r="K31" s="12">
        <f t="shared" si="8"/>
        <v>38.410737285201151</v>
      </c>
      <c r="L31" s="12">
        <f t="shared" si="4"/>
        <v>38.410737285201151</v>
      </c>
      <c r="M31" s="13">
        <f t="shared" si="1"/>
        <v>0.55590453674966833</v>
      </c>
    </row>
    <row r="32" spans="1:13" x14ac:dyDescent="0.25">
      <c r="A32" s="21"/>
      <c r="B32" s="21"/>
      <c r="C32" s="22"/>
      <c r="E32" s="10">
        <f t="shared" si="5"/>
        <v>29</v>
      </c>
      <c r="F32" s="11">
        <v>20.49442475435109</v>
      </c>
      <c r="G32" s="12">
        <v>0</v>
      </c>
      <c r="H32" s="12">
        <v>0</v>
      </c>
      <c r="I32" s="12">
        <v>0</v>
      </c>
      <c r="J32" s="12">
        <f t="shared" si="7"/>
        <v>0</v>
      </c>
      <c r="K32" s="12">
        <f t="shared" si="8"/>
        <v>19.836849395110118</v>
      </c>
      <c r="L32" s="12">
        <f t="shared" si="4"/>
        <v>19.836849395110118</v>
      </c>
      <c r="M32" s="13">
        <f t="shared" si="1"/>
        <v>0.54224247447024176</v>
      </c>
    </row>
    <row r="33" spans="5:13" x14ac:dyDescent="0.25">
      <c r="E33" s="10">
        <f t="shared" si="5"/>
        <v>30</v>
      </c>
      <c r="F33" s="11">
        <v>20.828691824230845</v>
      </c>
      <c r="G33" s="12">
        <v>0</v>
      </c>
      <c r="H33" s="12">
        <v>0</v>
      </c>
      <c r="I33" s="12">
        <v>0</v>
      </c>
      <c r="J33" s="12">
        <f t="shared" si="7"/>
        <v>0</v>
      </c>
      <c r="K33" s="12">
        <f t="shared" si="8"/>
        <v>4.0634780873460841E-8</v>
      </c>
      <c r="L33" s="12">
        <f t="shared" si="4"/>
        <v>4.0634780873460841E-8</v>
      </c>
      <c r="M33" s="13">
        <f t="shared" si="1"/>
        <v>0.52879278074090563</v>
      </c>
    </row>
    <row r="34" spans="5:13" ht="14.4" thickBot="1" x14ac:dyDescent="0.3">
      <c r="E34" s="23" t="s">
        <v>16</v>
      </c>
      <c r="F34" s="24" t="s">
        <v>0</v>
      </c>
      <c r="G34" s="24" t="s">
        <v>0</v>
      </c>
      <c r="H34" s="24"/>
      <c r="I34" s="24"/>
      <c r="J34" s="24"/>
      <c r="K34" s="24" t="s">
        <v>0</v>
      </c>
      <c r="L34" s="24"/>
      <c r="M34" s="25">
        <f>SUM(M3:M33)</f>
        <v>24.064996331440312</v>
      </c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Torres</dc:creator>
  <cp:lastModifiedBy>yo</cp:lastModifiedBy>
  <dcterms:created xsi:type="dcterms:W3CDTF">2009-07-04T07:41:09Z</dcterms:created>
  <dcterms:modified xsi:type="dcterms:W3CDTF">2019-12-21T06:17:32Z</dcterms:modified>
</cp:coreProperties>
</file>